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TCLOI\Desktop\Công khai NSNN quý 2025\Quy IV 2025\"/>
    </mc:Choice>
  </mc:AlternateContent>
  <xr:revisionPtr revIDLastSave="0" documentId="13_ncr:1_{F8CD550C-7C4A-467B-9AAA-AA5F938FFB32}" xr6:coauthVersionLast="47" xr6:coauthVersionMax="47" xr10:uidLastSave="{00000000-0000-0000-0000-000000000000}"/>
  <bookViews>
    <workbookView xWindow="10140" yWindow="0" windowWidth="10455" windowHeight="10905" xr2:uid="{00000000-000D-0000-FFFF-FFFF00000000}"/>
  </bookViews>
  <sheets>
    <sheet name="Quy IV.2025"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 i="1" l="1"/>
  <c r="G23" i="1"/>
  <c r="G10" i="1"/>
  <c r="C23" i="1"/>
  <c r="C10" i="1"/>
  <c r="D17" i="1" l="1"/>
  <c r="D9" i="1" s="1"/>
  <c r="D37" i="1"/>
  <c r="C37" i="1"/>
  <c r="C17" i="1"/>
  <c r="C9" i="1" s="1"/>
  <c r="E39" i="1"/>
  <c r="F39" i="1"/>
  <c r="E11" i="1"/>
  <c r="F11" i="1"/>
  <c r="E12" i="1"/>
  <c r="F12" i="1"/>
  <c r="E13" i="1"/>
  <c r="F13" i="1"/>
  <c r="E14" i="1"/>
  <c r="F14" i="1"/>
  <c r="E15" i="1"/>
  <c r="F15" i="1"/>
  <c r="E16" i="1"/>
  <c r="F16" i="1"/>
  <c r="F18" i="1"/>
  <c r="E19" i="1"/>
  <c r="F19" i="1"/>
  <c r="E20" i="1"/>
  <c r="F20" i="1"/>
  <c r="E21" i="1"/>
  <c r="F21" i="1"/>
  <c r="E22" i="1"/>
  <c r="E23" i="1"/>
  <c r="F23" i="1"/>
  <c r="E24" i="1"/>
  <c r="F24" i="1"/>
  <c r="E25" i="1"/>
  <c r="F25" i="1"/>
  <c r="E26" i="1"/>
  <c r="F26" i="1"/>
  <c r="E27" i="1"/>
  <c r="F27" i="1"/>
  <c r="E30" i="1"/>
  <c r="F30" i="1"/>
  <c r="E31" i="1"/>
  <c r="F31" i="1"/>
  <c r="E32" i="1"/>
  <c r="F32" i="1"/>
  <c r="E33" i="1"/>
  <c r="F33" i="1"/>
  <c r="E34" i="1"/>
  <c r="F34" i="1"/>
  <c r="E35" i="1"/>
  <c r="F35" i="1"/>
  <c r="E38" i="1"/>
  <c r="F38" i="1"/>
  <c r="G17" i="1"/>
  <c r="G9" i="1"/>
  <c r="G8" i="1" s="1"/>
  <c r="E37" i="1" l="1"/>
  <c r="E10" i="1"/>
  <c r="G37" i="1"/>
  <c r="F37" i="1" s="1"/>
  <c r="F29" i="1"/>
  <c r="F10" i="1"/>
  <c r="F17" i="1"/>
  <c r="E17" i="1"/>
  <c r="D8" i="1"/>
  <c r="F8" i="1" s="1"/>
  <c r="F9" i="1"/>
  <c r="E29" i="1"/>
  <c r="E9" i="1"/>
  <c r="C8" i="1"/>
  <c r="E8" i="1" l="1"/>
  <c r="A31" i="1"/>
  <c r="A32" i="1"/>
  <c r="A33" i="1" s="1"/>
  <c r="A26" i="1"/>
  <c r="A27" i="1" s="1"/>
  <c r="A24" i="1"/>
  <c r="A11" i="1"/>
  <c r="A12" i="1"/>
  <c r="A13" i="1" s="1"/>
  <c r="A14" i="1" s="1"/>
  <c r="A15" i="1" s="1"/>
  <c r="A16" i="1" s="1"/>
</calcChain>
</file>

<file path=xl/sharedStrings.xml><?xml version="1.0" encoding="utf-8"?>
<sst xmlns="http://schemas.openxmlformats.org/spreadsheetml/2006/main" count="54" uniqueCount="49">
  <si>
    <t>Đơn vị: Triệu đồng</t>
  </si>
  <si>
    <t>STT</t>
  </si>
  <si>
    <t>NỘI DUNG</t>
  </si>
  <si>
    <t>A</t>
  </si>
  <si>
    <t>B</t>
  </si>
  <si>
    <t>I</t>
  </si>
  <si>
    <t>II</t>
  </si>
  <si>
    <t>III</t>
  </si>
  <si>
    <t>-</t>
  </si>
  <si>
    <t>Thu nội địa</t>
  </si>
  <si>
    <t xml:space="preserve">Thu từ khu vực doanh nghiệp có vốn đầu tư nước ngoài </t>
  </si>
  <si>
    <t>Thu từ khu vực kinh tế ngoài quốc doanh</t>
  </si>
  <si>
    <t>Thuế thu nhập cá nhân</t>
  </si>
  <si>
    <t>Thuế bảo vệ môi trường</t>
  </si>
  <si>
    <t>Lệ phí trước bạ</t>
  </si>
  <si>
    <t xml:space="preserve">Thu phí, lệ phí </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</si>
  <si>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</si>
  <si>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</si>
  <si>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</si>
  <si>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</si>
  <si>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</si>
  <si>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</si>
  <si>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 tiền cấp quyền khai thác khoáng sản</t>
  </si>
  <si>
    <t>Thu khác ngân sách</t>
  </si>
  <si>
    <t>Thu từ quỹ đất công ích, hoa lợi công sản khác</t>
  </si>
  <si>
    <t>Thu hồi vốn, thu cổ tức, lợi nhuận được chia của Nhà nước và lợi nhuận sau thuế còn lại sau khi trích lập các quỹ của doanh nghiệp nhà nước</t>
  </si>
  <si>
    <t>Thuế giá trị gia tăng thu từ hàng hóa nhập khẩu</t>
  </si>
  <si>
    <t>Thuế xuất khẩu</t>
  </si>
  <si>
    <t>Thuế nhập khẩu</t>
  </si>
  <si>
    <t>Thuế tiêu thụ đặc biệt thu từ hàng hóa nhập khẩu</t>
  </si>
  <si>
    <t>Thuế  bảo vệ môi trường thu từ hàng hóa nhập khẩu</t>
  </si>
  <si>
    <t>Thu khác</t>
  </si>
  <si>
    <t>Thu viện trợ</t>
  </si>
  <si>
    <t>DỰ TOÁN NĂM</t>
  </si>
  <si>
    <t>SO SÁNH ƯỚC THỰC HIỆN VỚI (%)</t>
  </si>
  <si>
    <t>CÙNG KỲ NĂM TRƯỚC</t>
  </si>
  <si>
    <t>Thu từ dầu thô</t>
  </si>
  <si>
    <t>Biểu số 60/CK-NSNN</t>
  </si>
  <si>
    <t>TỔNG THU NSNN TRÊN ĐỊA BÀN</t>
  </si>
  <si>
    <t>Thu từ khu vực DNNN</t>
  </si>
  <si>
    <t>Các khoản thu về nhà, đất</t>
  </si>
  <si>
    <t>Thu từ hoạt động xuất nhập khẩu</t>
  </si>
  <si>
    <t>THU NSĐP ĐƯỢC HƯỞNG THEO PHÂN CẤP</t>
  </si>
  <si>
    <t>Từ các khoản thu phân chia</t>
  </si>
  <si>
    <t>Các khoản thu NSĐP được hưởng 100%</t>
  </si>
  <si>
    <t>IV</t>
  </si>
  <si>
    <t>UBND TỈNH KHÁNH HÒA</t>
  </si>
  <si>
    <t>ƯỚC THỰC HIỆN THU NGÂN SÁCH NHÀ NƯỚC QUÝ IV NĂM 2025</t>
  </si>
  <si>
    <t>ƯỚC THỰC HIỆN NĂM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</si>
</sst>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_(@_)"/>
  </numFmts>
  <fonts count="27" x14ac:knownFonts="1">
    <font>
      <sz val="11"/>
      <color theme="1"/>
      <name val="Calibri"/>
      <family val="2"/>
      <scheme val="minor"/>
    </font>
    <font>
      <sz val="12"/>
      <name val=".VnArial Narrow"/>
      <family val="2"/>
    </font>
    <font>
      <sz val="12"/>
      <name val=".VnArial Narrow"/>
      <family val="2"/>
    </font>
    <font>
      <b/>
      <sz val="12"/>
      <name val="Times New Roman"/>
      <family val="1"/>
      <charset val="163"/>
    </font>
    <font>
      <sz val="12"/>
      <name val="Times New Roman"/>
      <family val="1"/>
    </font>
    <font>
      <b/>
      <sz val="12"/>
      <name val="Times New Roman"/>
      <family val="1"/>
    </font>
    <font>
      <i/>
      <sz val="12"/>
      <name val="Times New Roman"/>
      <family val="1"/>
    </font>
    <font>
      <b/>
      <sz val="10"/>
      <name val="Times New Roman"/>
      <family val="1"/>
    </font>
    <font>
      <sz val="13"/>
      <name val="Times New Roman"/>
      <family val="1"/>
    </font>
    <font>
      <b/>
      <sz val="14"/>
      <name val="Times New Roman"/>
      <family val="1"/>
    </font>
    <font>
      <i/>
      <sz val="14"/>
      <name val="Times New Roman"/>
      <family val="1"/>
    </font>
    <font>
      <sz val="14"/>
      <name val="Times New Roman"/>
      <family val="1"/>
    </font>
    <font>
      <b/>
      <sz val="11"/>
      <name val="Times New Roman"/>
      <family val="1"/>
    </font>
    <font>
      <sz val="16"/>
      <name val="Times New Roman"/>
      <family val="1"/>
    </font>
    <font>
      <sz val="12"/>
      <name val=".VnTime"/>
      <family val="2"/>
    </font>
    <font>
      <sz val="10"/>
      <name val="Arial"/>
      <family val="2"/>
      <charset val="163"/>
    </font>
    <font>
      <sz val="12"/>
      <name val="Times New Roman"/>
      <family val="1"/>
      <charset val="163"/>
    </font>
    <font>
      <i/>
      <sz val="12"/>
      <name val="Times New Roman"/>
      <family val="1"/>
      <charset val="163"/>
    </font>
    <font>
      <b/>
      <u/>
      <sz val="12"/>
      <name val="Times New Roman"/>
      <family val="1"/>
      <charset val="163"/>
    </font>
    <font>
      <sz val="12"/>
      <color indexed="62"/>
      <name val="Times New Roman"/>
      <family val="1"/>
      <charset val="163"/>
    </font>
    <font>
      <sz val="13"/>
      <name val=".VnTime"/>
      <family val="2"/>
    </font>
    <font>
      <sz val="11"/>
      <name val="Times New Roman"/>
      <family val="1"/>
      <charset val="163"/>
    </font>
    <font>
      <i/>
      <sz val="11"/>
      <name val="Times New Roman"/>
      <family val="1"/>
    </font>
    <font>
      <sz val="11"/>
      <color theme="1"/>
      <name val="Calibri"/>
      <family val="2"/>
      <charset val="163"/>
      <scheme val="minor"/>
    </font>
    <font>
      <u/>
      <sz val="12"/>
      <name val="Times New Roman"/>
      <family val="1"/>
    </font>
    <font>
      <sz val="12"/>
      <color rgb="FFFF0000"/>
      <name val="Times New Roman"/>
      <family val="1"/>
    </font>
    <font>
      <u/>
      <sz val="12"/>
      <color rgb="FFFF0000"/>
      <name val="Times New Roman"/>
      <family val="1"/>
    </font>
  </fonts>
  <fills count="2">
    <fill>
      <patternFill patternType="none"/>
    </fill>
    <fill>
      <patternFill patternType="gray125"/>
    </fill>
  </fills>
  <borders count="18">
    <border>
      <left/>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1">
    <xf numFmtId="0" fontId="0" fillId="0" borderId="0"/>
    <xf numFmtId="43" fontId="21" fillId="0" borderId="0" applyFont="0" applyFill="0" applyBorder="0" applyAlignment="0" applyProtection="0"/>
    <xf numFmtId="44" fontId="21" fillId="0" borderId="0" applyFont="0" applyFill="0" applyBorder="0" applyAlignment="0" applyProtection="0"/>
    <xf numFmtId="164" fontId="20" fillId="0" borderId="0" applyFont="0" applyFill="0" applyBorder="0" applyAlignment="0" applyProtection="0"/>
    <xf numFmtId="0" fontId="14" fillId="0" borderId="0"/>
    <xf numFmtId="0" fontId="15" fillId="0" borderId="0"/>
    <xf numFmtId="0" fontId="2" fillId="0" borderId="0"/>
    <xf numFmtId="0" fontId="23" fillId="0" borderId="0"/>
    <xf numFmtId="0" fontId="14" fillId="0" borderId="0"/>
    <xf numFmtId="0" fontId="21" fillId="0" borderId="0"/>
    <xf numFmtId="0" fontId="1" fillId="0" borderId="0"/>
  </cellStyleXfs>
  <cellXfs count="65">
    <xf numFmtId="0" fontId="0" fillId="0" borderId="0" xfId="0"/>
    <xf numFmtId="0" fontId="11" fillId="0" borderId="0" xfId="4" applyFont="1"/>
    <xf numFmtId="0" fontId="7" fillId="0" borderId="1" xfId="6" applyFont="1" applyBorder="1" applyAlignment="1">
      <alignment horizontal="center" vertical="center" wrapText="1"/>
    </xf>
    <xf numFmtId="14" fontId="7" fillId="0" borderId="1" xfId="6" applyNumberFormat="1" applyFont="1" applyBorder="1" applyAlignment="1">
      <alignment horizontal="center" vertical="center" wrapText="1"/>
    </xf>
    <xf numFmtId="0" fontId="5" fillId="0" borderId="0" xfId="0" applyFont="1"/>
    <xf numFmtId="0" fontId="4" fillId="0" borderId="0" xfId="0" applyFont="1" applyAlignment="1">
      <alignment horizontal="centerContinuous"/>
    </xf>
    <xf numFmtId="0" fontId="4" fillId="0" borderId="0" xfId="0" applyFont="1"/>
    <xf numFmtId="0" fontId="9" fillId="0" borderId="0" xfId="0" applyFont="1" applyAlignment="1">
      <alignment horizontal="left"/>
    </xf>
    <xf numFmtId="0" fontId="11" fillId="0" borderId="0" xfId="0" applyFont="1"/>
    <xf numFmtId="0" fontId="5" fillId="0" borderId="2" xfId="0" applyFont="1" applyBorder="1" applyAlignment="1">
      <alignment horizontal="center"/>
    </xf>
    <xf numFmtId="0" fontId="5" fillId="0" borderId="3" xfId="0" applyFont="1" applyBorder="1"/>
    <xf numFmtId="0" fontId="4" fillId="0" borderId="2" xfId="0" applyFont="1" applyBorder="1" applyAlignment="1">
      <alignment horizontal="center"/>
    </xf>
    <xf numFmtId="0" fontId="4" fillId="0" borderId="3" xfId="0" applyFont="1" applyBorder="1"/>
    <xf numFmtId="0" fontId="16" fillId="0" borderId="2" xfId="0" applyFont="1" applyBorder="1" applyAlignment="1">
      <alignment horizontal="center" vertical="center"/>
    </xf>
    <xf numFmtId="0" fontId="4" fillId="0" borderId="2" xfId="0" applyFont="1" applyBorder="1"/>
    <xf numFmtId="0" fontId="9" fillId="0" borderId="0" xfId="0" applyFont="1" applyAlignment="1">
      <alignment horizontal="centerContinuous"/>
    </xf>
    <xf numFmtId="0" fontId="13" fillId="0" borderId="0" xfId="0" applyFont="1" applyAlignment="1">
      <alignment horizontal="centerContinuous"/>
    </xf>
    <xf numFmtId="0" fontId="8" fillId="0" borderId="0" xfId="0" applyFont="1"/>
    <xf numFmtId="0" fontId="6" fillId="0" borderId="2" xfId="0" quotePrefix="1" applyFont="1" applyBorder="1" applyAlignment="1">
      <alignment horizontal="center"/>
    </xf>
    <xf numFmtId="0" fontId="6" fillId="0" borderId="3" xfId="0" applyFont="1" applyBorder="1"/>
    <xf numFmtId="0" fontId="4" fillId="0" borderId="2" xfId="0" applyFont="1" applyBorder="1" applyAlignment="1">
      <alignment horizontal="center" vertical="center"/>
    </xf>
    <xf numFmtId="0" fontId="10" fillId="0" borderId="0" xfId="0" quotePrefix="1" applyFont="1" applyAlignment="1">
      <alignment horizontal="left"/>
    </xf>
    <xf numFmtId="0" fontId="5" fillId="0" borderId="0" xfId="0" applyFont="1" applyAlignment="1">
      <alignment horizontal="centerContinuous" wrapText="1"/>
    </xf>
    <xf numFmtId="0" fontId="22" fillId="0" borderId="0" xfId="0" applyFont="1" applyAlignment="1">
      <alignment horizontal="right"/>
    </xf>
    <xf numFmtId="0" fontId="3" fillId="0" borderId="2" xfId="0" applyFont="1" applyBorder="1" applyAlignment="1">
      <alignment horizontal="center" vertical="center"/>
    </xf>
    <xf numFmtId="0" fontId="16" fillId="0" borderId="0" xfId="0" applyFont="1" applyAlignment="1">
      <alignment vertical="center"/>
    </xf>
    <xf numFmtId="0" fontId="17" fillId="0" borderId="0" xfId="0" applyFont="1" applyAlignment="1">
      <alignment horizontal="centerContinuous" vertical="center"/>
    </xf>
    <xf numFmtId="0" fontId="3" fillId="0" borderId="4" xfId="0" applyFont="1" applyBorder="1" applyAlignment="1">
      <alignment horizontal="center" vertical="center"/>
    </xf>
    <xf numFmtId="0" fontId="3" fillId="0" borderId="5" xfId="0" applyFont="1" applyBorder="1" applyAlignment="1">
      <alignment horizontal="left" vertical="center" wrapText="1"/>
    </xf>
    <xf numFmtId="3" fontId="18" fillId="0" borderId="6" xfId="0" applyNumberFormat="1" applyFont="1" applyBorder="1" applyAlignment="1">
      <alignment vertical="center"/>
    </xf>
    <xf numFmtId="0" fontId="12" fillId="0" borderId="0" xfId="0" applyFont="1" applyAlignment="1">
      <alignment vertical="center"/>
    </xf>
    <xf numFmtId="3" fontId="3" fillId="0" borderId="2" xfId="0" applyNumberFormat="1" applyFont="1" applyBorder="1" applyAlignment="1">
      <alignment vertical="center"/>
    </xf>
    <xf numFmtId="3" fontId="16" fillId="0" borderId="3" xfId="0" applyNumberFormat="1" applyFont="1" applyBorder="1" applyAlignment="1">
      <alignment vertical="center"/>
    </xf>
    <xf numFmtId="3" fontId="17" fillId="0" borderId="2" xfId="0" applyNumberFormat="1" applyFont="1" applyBorder="1" applyAlignment="1">
      <alignment vertical="center"/>
    </xf>
    <xf numFmtId="3" fontId="17" fillId="0" borderId="3" xfId="0" applyNumberFormat="1" applyFont="1" applyBorder="1" applyAlignment="1">
      <alignment vertical="center"/>
    </xf>
    <xf numFmtId="0" fontId="4" fillId="0" borderId="3" xfId="0" applyFont="1" applyBorder="1" applyAlignment="1">
      <alignment horizontal="justify" wrapText="1"/>
    </xf>
    <xf numFmtId="3" fontId="19" fillId="0" borderId="2" xfId="0" applyNumberFormat="1" applyFont="1" applyBorder="1" applyAlignment="1">
      <alignment vertical="center"/>
    </xf>
    <xf numFmtId="3" fontId="19" fillId="0" borderId="3" xfId="0" applyNumberFormat="1" applyFont="1" applyBorder="1" applyAlignment="1">
      <alignment vertical="center"/>
    </xf>
    <xf numFmtId="0" fontId="5" fillId="0" borderId="7" xfId="0" applyFont="1" applyBorder="1"/>
    <xf numFmtId="0" fontId="3" fillId="0" borderId="7" xfId="0" applyFont="1" applyBorder="1" applyAlignment="1">
      <alignment vertical="center" wrapText="1"/>
    </xf>
    <xf numFmtId="0" fontId="16" fillId="0" borderId="7" xfId="0" applyFont="1" applyBorder="1" applyAlignment="1">
      <alignment horizontal="left" vertical="center" wrapText="1"/>
    </xf>
    <xf numFmtId="0" fontId="16" fillId="0" borderId="8" xfId="0" applyFont="1" applyBorder="1" applyAlignment="1">
      <alignment horizontal="center" vertical="center"/>
    </xf>
    <xf numFmtId="0" fontId="16" fillId="0" borderId="9" xfId="0" applyFont="1" applyBorder="1" applyAlignment="1">
      <alignment vertical="center" wrapText="1"/>
    </xf>
    <xf numFmtId="3" fontId="4" fillId="0" borderId="3" xfId="0" applyNumberFormat="1" applyFont="1" applyBorder="1" applyAlignment="1">
      <alignment vertical="center"/>
    </xf>
    <xf numFmtId="3" fontId="5" fillId="0" borderId="2" xfId="0" applyNumberFormat="1" applyFont="1" applyBorder="1" applyAlignment="1">
      <alignment vertical="center"/>
    </xf>
    <xf numFmtId="3" fontId="3" fillId="0" borderId="2" xfId="0" applyNumberFormat="1" applyFont="1" applyBorder="1" applyAlignment="1">
      <alignment vertical="center" wrapText="1"/>
    </xf>
    <xf numFmtId="3" fontId="18" fillId="0" borderId="2" xfId="0" applyNumberFormat="1" applyFont="1" applyBorder="1" applyAlignment="1">
      <alignment vertical="center"/>
    </xf>
    <xf numFmtId="3" fontId="24" fillId="0" borderId="2" xfId="0" applyNumberFormat="1" applyFont="1" applyBorder="1" applyAlignment="1">
      <alignment vertical="center"/>
    </xf>
    <xf numFmtId="3" fontId="25" fillId="0" borderId="2" xfId="0" applyNumberFormat="1" applyFont="1" applyBorder="1" applyAlignment="1">
      <alignment vertical="center" wrapText="1"/>
    </xf>
    <xf numFmtId="3" fontId="25" fillId="0" borderId="8" xfId="0" applyNumberFormat="1" applyFont="1" applyBorder="1" applyAlignment="1">
      <alignment vertical="center"/>
    </xf>
    <xf numFmtId="3" fontId="26" fillId="0" borderId="2" xfId="0" applyNumberFormat="1" applyFont="1" applyBorder="1" applyAlignment="1">
      <alignment vertical="center"/>
    </xf>
    <xf numFmtId="3" fontId="25" fillId="0" borderId="3" xfId="0" applyNumberFormat="1" applyFont="1" applyBorder="1" applyAlignment="1">
      <alignment vertical="center" wrapText="1"/>
    </xf>
    <xf numFmtId="3" fontId="26" fillId="0" borderId="8" xfId="0" applyNumberFormat="1" applyFont="1" applyBorder="1" applyAlignment="1">
      <alignment vertical="center"/>
    </xf>
    <xf numFmtId="3" fontId="25" fillId="0" borderId="10" xfId="0" applyNumberFormat="1" applyFont="1" applyBorder="1" applyAlignment="1">
      <alignment vertical="center"/>
    </xf>
    <xf numFmtId="0" fontId="10" fillId="0" borderId="11" xfId="0" applyFont="1" applyBorder="1" applyAlignment="1">
      <alignment horizontal="left"/>
    </xf>
    <xf numFmtId="0" fontId="5" fillId="0" borderId="0" xfId="0" applyFont="1" applyAlignment="1">
      <alignment horizontal="right"/>
    </xf>
    <xf numFmtId="0" fontId="6" fillId="0" borderId="0" xfId="0" applyFont="1" applyAlignment="1">
      <alignment horizontal="center" vertical="center" wrapText="1"/>
    </xf>
    <xf numFmtId="0" fontId="16" fillId="0" borderId="12" xfId="0" applyFont="1" applyBorder="1" applyAlignment="1">
      <alignment horizontal="center" vertical="center"/>
    </xf>
    <xf numFmtId="0" fontId="3"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4" xfId="6" applyFont="1" applyBorder="1" applyAlignment="1">
      <alignment horizontal="center" vertical="center" wrapText="1"/>
    </xf>
    <xf numFmtId="0" fontId="7" fillId="0" borderId="1" xfId="6" applyFont="1" applyBorder="1" applyAlignment="1">
      <alignment horizontal="center" vertical="center" wrapText="1"/>
    </xf>
    <xf numFmtId="0" fontId="7" fillId="0" borderId="16" xfId="6" applyFont="1" applyBorder="1" applyAlignment="1">
      <alignment horizontal="center" vertical="center" wrapText="1"/>
    </xf>
    <xf numFmtId="0" fontId="7" fillId="0" borderId="17" xfId="6" applyFont="1" applyBorder="1" applyAlignment="1">
      <alignment horizontal="center" vertical="center" wrapText="1"/>
    </xf>
  </cellXfs>
  <cellStyles count="11">
    <cellStyle name="Comma 2" xfId="1" xr:uid="{00000000-0005-0000-0000-000000000000}"/>
    <cellStyle name="Currency 2" xfId="2" xr:uid="{00000000-0005-0000-0000-000001000000}"/>
    <cellStyle name="HAI" xfId="3" xr:uid="{00000000-0005-0000-0000-000002000000}"/>
    <cellStyle name="Normal" xfId="0" builtinId="0"/>
    <cellStyle name="Normal 2" xfId="4" xr:uid="{00000000-0005-0000-0000-000004000000}"/>
    <cellStyle name="Normal 3" xfId="5" xr:uid="{00000000-0005-0000-0000-000005000000}"/>
    <cellStyle name="Normal 4" xfId="6" xr:uid="{00000000-0005-0000-0000-000006000000}"/>
    <cellStyle name="Normal 5" xfId="7" xr:uid="{00000000-0005-0000-0000-000007000000}"/>
    <cellStyle name="Normal 6" xfId="8" xr:uid="{00000000-0005-0000-0000-000008000000}"/>
    <cellStyle name="Normal 7" xfId="9" xr:uid="{00000000-0005-0000-0000-000009000000}"/>
    <cellStyle name="Normal 8" xfId="10"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4"/>
  <sheetViews>
    <sheetView tabSelected="1" zoomScale="70" zoomScaleNormal="70" workbookViewId="0">
      <selection activeCell="D42" sqref="D42"/>
    </sheetView>
  </sheetViews>
  <sheetFormatPr defaultColWidth="12.85546875" defaultRowHeight="15.75" x14ac:dyDescent="0.25"/>
  <cols>
    <col min="1" max="1" width="7.28515625" style="6" customWidth="1"/>
    <col min="2" max="2" width="79.28515625" style="6" customWidth="1"/>
    <col min="3" max="4" width="14.5703125" style="6" customWidth="1"/>
    <col min="5" max="6" width="12" style="6" customWidth="1"/>
    <col min="7" max="7" width="12.85546875" style="6" hidden="1" customWidth="1"/>
    <col min="8" max="16384" width="12.85546875" style="6"/>
  </cols>
  <sheetData>
    <row r="1" spans="1:7" ht="21" customHeight="1" x14ac:dyDescent="0.25">
      <c r="A1" s="4" t="s">
        <v>46</v>
      </c>
      <c r="B1" s="4"/>
      <c r="C1" s="4"/>
      <c r="D1" s="55" t="s">
        <v>37</v>
      </c>
      <c r="E1" s="55"/>
      <c r="F1" s="55"/>
    </row>
    <row r="2" spans="1:7" ht="18.75" x14ac:dyDescent="0.3">
      <c r="A2" s="7"/>
      <c r="B2" s="7"/>
      <c r="C2" s="5"/>
      <c r="D2" s="5"/>
      <c r="E2" s="5"/>
      <c r="F2" s="5"/>
    </row>
    <row r="3" spans="1:7" ht="27" customHeight="1" x14ac:dyDescent="0.3">
      <c r="A3" s="22" t="s">
        <v>47</v>
      </c>
      <c r="B3" s="15"/>
      <c r="C3" s="16"/>
      <c r="D3" s="16"/>
      <c r="E3" s="16"/>
      <c r="F3" s="16"/>
    </row>
    <row r="4" spans="1:7" x14ac:dyDescent="0.25">
      <c r="A4" s="56"/>
      <c r="B4" s="56"/>
      <c r="C4" s="56"/>
      <c r="D4" s="56"/>
      <c r="E4" s="56"/>
      <c r="F4" s="56"/>
    </row>
    <row r="5" spans="1:7" ht="17.25" customHeight="1" x14ac:dyDescent="0.25">
      <c r="A5" s="57"/>
      <c r="B5" s="57"/>
      <c r="C5" s="57"/>
      <c r="D5" s="25"/>
      <c r="E5" s="26"/>
      <c r="F5" s="23" t="s">
        <v>0</v>
      </c>
    </row>
    <row r="6" spans="1:7" s="17" customFormat="1" ht="34.9" customHeight="1" x14ac:dyDescent="0.25">
      <c r="A6" s="58" t="s">
        <v>1</v>
      </c>
      <c r="B6" s="58" t="s">
        <v>2</v>
      </c>
      <c r="C6" s="59" t="s">
        <v>33</v>
      </c>
      <c r="D6" s="61" t="s">
        <v>48</v>
      </c>
      <c r="E6" s="63" t="s">
        <v>34</v>
      </c>
      <c r="F6" s="64"/>
    </row>
    <row r="7" spans="1:7" s="17" customFormat="1" ht="52.15" customHeight="1" x14ac:dyDescent="0.25">
      <c r="A7" s="58"/>
      <c r="B7" s="58"/>
      <c r="C7" s="60"/>
      <c r="D7" s="62"/>
      <c r="E7" s="2" t="s">
        <v>33</v>
      </c>
      <c r="F7" s="3" t="s">
        <v>35</v>
      </c>
    </row>
    <row r="8" spans="1:7" s="30" customFormat="1" ht="21" customHeight="1" x14ac:dyDescent="0.25">
      <c r="A8" s="27" t="s">
        <v>3</v>
      </c>
      <c r="B8" s="28" t="s">
        <v>38</v>
      </c>
      <c r="C8" s="29">
        <f>C9+C28+C29+C36</f>
        <v>29590000</v>
      </c>
      <c r="D8" s="29">
        <f>D9+D28+D29+D36</f>
        <v>38929812</v>
      </c>
      <c r="E8" s="29">
        <f>(D8/C8)*100</f>
        <v>131.56408246029062</v>
      </c>
      <c r="F8" s="29">
        <f>(D8/G8)*100</f>
        <v>202.43597222958169</v>
      </c>
      <c r="G8" s="29">
        <f>G9+G28+G29+G36</f>
        <v>19230679</v>
      </c>
    </row>
    <row r="9" spans="1:7" s="8" customFormat="1" ht="21" customHeight="1" x14ac:dyDescent="0.3">
      <c r="A9" s="9" t="s">
        <v>5</v>
      </c>
      <c r="B9" s="10" t="s">
        <v>9</v>
      </c>
      <c r="C9" s="31">
        <f>SUM(C10:C17,(C23:C27))</f>
        <v>26880000</v>
      </c>
      <c r="D9" s="31">
        <f>SUM(D10:D17,(D23:D27))</f>
        <v>37015598</v>
      </c>
      <c r="E9" s="46">
        <f t="shared" ref="E9:E38" si="0">(D9/C9)*100</f>
        <v>137.70683779761904</v>
      </c>
      <c r="F9" s="46">
        <f t="shared" ref="F9:F38" si="1">(D9/G9)*100</f>
        <v>217.5814619709723</v>
      </c>
      <c r="G9" s="31">
        <f>SUM(G10:G17,(G23:G27))</f>
        <v>17012294</v>
      </c>
    </row>
    <row r="10" spans="1:7" s="8" customFormat="1" ht="21" customHeight="1" x14ac:dyDescent="0.3">
      <c r="A10" s="11">
        <v>1</v>
      </c>
      <c r="B10" s="12" t="s">
        <v>39</v>
      </c>
      <c r="C10" s="32">
        <f>1170000+3688000</f>
        <v>4858000</v>
      </c>
      <c r="D10" s="32">
        <f>1619494+3997056</f>
        <v>5616550</v>
      </c>
      <c r="E10" s="47">
        <f t="shared" si="0"/>
        <v>115.61445039110745</v>
      </c>
      <c r="F10" s="47">
        <f t="shared" si="1"/>
        <v>152.2402688664171</v>
      </c>
      <c r="G10" s="32">
        <f>985017+2704250</f>
        <v>3689267</v>
      </c>
    </row>
    <row r="11" spans="1:7" s="8" customFormat="1" ht="21" customHeight="1" x14ac:dyDescent="0.3">
      <c r="A11" s="11">
        <f>+A10+1</f>
        <v>2</v>
      </c>
      <c r="B11" s="12" t="s">
        <v>10</v>
      </c>
      <c r="C11" s="32">
        <v>1425000</v>
      </c>
      <c r="D11" s="32">
        <v>1982360</v>
      </c>
      <c r="E11" s="47">
        <f t="shared" si="0"/>
        <v>139.11298245614034</v>
      </c>
      <c r="F11" s="47">
        <f t="shared" si="1"/>
        <v>193.67855003903153</v>
      </c>
      <c r="G11" s="32">
        <v>1023531</v>
      </c>
    </row>
    <row r="12" spans="1:7" s="8" customFormat="1" ht="21" customHeight="1" x14ac:dyDescent="0.3">
      <c r="A12" s="11">
        <f>A11+1</f>
        <v>3</v>
      </c>
      <c r="B12" s="12" t="s">
        <v>11</v>
      </c>
      <c r="C12" s="32">
        <v>6010000</v>
      </c>
      <c r="D12" s="32">
        <v>8657222</v>
      </c>
      <c r="E12" s="47">
        <f t="shared" si="0"/>
        <v>144.04695507487523</v>
      </c>
      <c r="F12" s="47">
        <f t="shared" si="1"/>
        <v>214.34592867071296</v>
      </c>
      <c r="G12" s="32">
        <v>4038902</v>
      </c>
    </row>
    <row r="13" spans="1:7" s="8" customFormat="1" ht="21" customHeight="1" x14ac:dyDescent="0.3">
      <c r="A13" s="11">
        <f>A12+1</f>
        <v>4</v>
      </c>
      <c r="B13" s="12" t="s">
        <v>12</v>
      </c>
      <c r="C13" s="34">
        <v>1765000</v>
      </c>
      <c r="D13" s="34">
        <v>2233497</v>
      </c>
      <c r="E13" s="47">
        <f t="shared" si="0"/>
        <v>126.54373937677055</v>
      </c>
      <c r="F13" s="47">
        <f t="shared" si="1"/>
        <v>163.5668383992618</v>
      </c>
      <c r="G13" s="34">
        <v>1365495</v>
      </c>
    </row>
    <row r="14" spans="1:7" s="8" customFormat="1" ht="21" customHeight="1" x14ac:dyDescent="0.3">
      <c r="A14" s="11">
        <f>A13+1</f>
        <v>5</v>
      </c>
      <c r="B14" s="12" t="s">
        <v>13</v>
      </c>
      <c r="C14" s="34">
        <v>1565000</v>
      </c>
      <c r="D14" s="34">
        <v>959342</v>
      </c>
      <c r="E14" s="47">
        <f t="shared" si="0"/>
        <v>61.299808306709267</v>
      </c>
      <c r="F14" s="47">
        <f t="shared" si="1"/>
        <v>150.14915655334107</v>
      </c>
      <c r="G14" s="34">
        <v>638926</v>
      </c>
    </row>
    <row r="15" spans="1:7" s="8" customFormat="1" ht="21" customHeight="1" x14ac:dyDescent="0.3">
      <c r="A15" s="11">
        <f>A14+1</f>
        <v>6</v>
      </c>
      <c r="B15" s="12" t="s">
        <v>14</v>
      </c>
      <c r="C15" s="34">
        <v>595000</v>
      </c>
      <c r="D15" s="34">
        <v>768827</v>
      </c>
      <c r="E15" s="47">
        <f t="shared" si="0"/>
        <v>129.21462184873948</v>
      </c>
      <c r="F15" s="47">
        <f t="shared" si="1"/>
        <v>164.7407588351129</v>
      </c>
      <c r="G15" s="34">
        <v>466689</v>
      </c>
    </row>
    <row r="16" spans="1:7" s="8" customFormat="1" ht="21" customHeight="1" x14ac:dyDescent="0.3">
      <c r="A16" s="11">
        <f>A15+1</f>
        <v>7</v>
      </c>
      <c r="B16" s="12" t="s">
        <v>15</v>
      </c>
      <c r="C16" s="34">
        <v>625000</v>
      </c>
      <c r="D16" s="34">
        <v>607347</v>
      </c>
      <c r="E16" s="47">
        <f t="shared" si="0"/>
        <v>97.175520000000006</v>
      </c>
      <c r="F16" s="47">
        <f t="shared" si="1"/>
        <v>126.50216201354696</v>
      </c>
      <c r="G16" s="34">
        <v>480108</v>
      </c>
    </row>
    <row r="17" spans="1:7" s="8" customFormat="1" ht="21" customHeight="1" x14ac:dyDescent="0.3">
      <c r="A17" s="11">
        <v>8</v>
      </c>
      <c r="B17" s="12" t="s">
        <v>40</v>
      </c>
      <c r="C17" s="33">
        <f>SUM(C18:C22)</f>
        <v>8705000</v>
      </c>
      <c r="D17" s="33">
        <f>SUM(D18:D22)</f>
        <v>13905961</v>
      </c>
      <c r="E17" s="47">
        <f t="shared" si="0"/>
        <v>159.74682366456059</v>
      </c>
      <c r="F17" s="47">
        <f t="shared" si="1"/>
        <v>334.65213984484575</v>
      </c>
      <c r="G17" s="33">
        <f>SUM(G18:G22)</f>
        <v>4155348</v>
      </c>
    </row>
    <row r="18" spans="1:7" s="8" customFormat="1" ht="21" customHeight="1" x14ac:dyDescent="0.3">
      <c r="A18" s="18" t="s">
        <v>8</v>
      </c>
      <c r="B18" s="19" t="s">
        <v>16</v>
      </c>
      <c r="C18" s="43"/>
      <c r="D18" s="43">
        <v>2</v>
      </c>
      <c r="E18" s="47"/>
      <c r="F18" s="47">
        <f t="shared" si="1"/>
        <v>100</v>
      </c>
      <c r="G18" s="43">
        <v>2</v>
      </c>
    </row>
    <row r="19" spans="1:7" s="8" customFormat="1" ht="21" customHeight="1" x14ac:dyDescent="0.3">
      <c r="A19" s="18" t="s">
        <v>8</v>
      </c>
      <c r="B19" s="19" t="s">
        <v>17</v>
      </c>
      <c r="C19" s="43">
        <v>33000</v>
      </c>
      <c r="D19" s="43">
        <v>34185</v>
      </c>
      <c r="E19" s="47">
        <f t="shared" si="0"/>
        <v>103.59090909090909</v>
      </c>
      <c r="F19" s="47">
        <f t="shared" si="1"/>
        <v>161.01455418962837</v>
      </c>
      <c r="G19" s="43">
        <v>21231</v>
      </c>
    </row>
    <row r="20" spans="1:7" s="8" customFormat="1" ht="21" customHeight="1" x14ac:dyDescent="0.3">
      <c r="A20" s="18" t="s">
        <v>8</v>
      </c>
      <c r="B20" s="19" t="s">
        <v>19</v>
      </c>
      <c r="C20" s="32">
        <v>2980000</v>
      </c>
      <c r="D20" s="32">
        <v>10789962</v>
      </c>
      <c r="E20" s="47">
        <f t="shared" si="0"/>
        <v>362.07926174496646</v>
      </c>
      <c r="F20" s="47">
        <f t="shared" si="1"/>
        <v>582.72744407498044</v>
      </c>
      <c r="G20" s="32">
        <v>1851631</v>
      </c>
    </row>
    <row r="21" spans="1:7" s="8" customFormat="1" ht="21" customHeight="1" x14ac:dyDescent="0.3">
      <c r="A21" s="18" t="s">
        <v>8</v>
      </c>
      <c r="B21" s="19" t="s">
        <v>18</v>
      </c>
      <c r="C21" s="34">
        <v>5189000</v>
      </c>
      <c r="D21" s="34">
        <v>2924479</v>
      </c>
      <c r="E21" s="47">
        <f t="shared" si="0"/>
        <v>56.359202158412025</v>
      </c>
      <c r="F21" s="47">
        <f t="shared" si="1"/>
        <v>131.15108381486689</v>
      </c>
      <c r="G21" s="34">
        <v>2229855</v>
      </c>
    </row>
    <row r="22" spans="1:7" s="8" customFormat="1" ht="21" customHeight="1" x14ac:dyDescent="0.3">
      <c r="A22" s="18" t="s">
        <v>8</v>
      </c>
      <c r="B22" s="19" t="s">
        <v>20</v>
      </c>
      <c r="C22" s="34">
        <v>503000</v>
      </c>
      <c r="D22" s="34">
        <v>157333</v>
      </c>
      <c r="E22" s="47">
        <f t="shared" si="0"/>
        <v>31.278926441351889</v>
      </c>
      <c r="F22" s="47"/>
      <c r="G22" s="34">
        <v>52629</v>
      </c>
    </row>
    <row r="23" spans="1:7" s="8" customFormat="1" ht="21" customHeight="1" x14ac:dyDescent="0.3">
      <c r="A23" s="11">
        <v>9</v>
      </c>
      <c r="B23" s="12" t="s">
        <v>22</v>
      </c>
      <c r="C23" s="32">
        <f>91000+200</f>
        <v>91200</v>
      </c>
      <c r="D23" s="32">
        <v>156959</v>
      </c>
      <c r="E23" s="47">
        <f t="shared" si="0"/>
        <v>172.10416666666666</v>
      </c>
      <c r="F23" s="47">
        <f t="shared" si="1"/>
        <v>168.17816541482281</v>
      </c>
      <c r="G23" s="32">
        <f>92848+481</f>
        <v>93329</v>
      </c>
    </row>
    <row r="24" spans="1:7" s="8" customFormat="1" ht="32.25" x14ac:dyDescent="0.3">
      <c r="A24" s="20">
        <f>A23+1</f>
        <v>10</v>
      </c>
      <c r="B24" s="35" t="s">
        <v>25</v>
      </c>
      <c r="C24" s="43">
        <v>268000</v>
      </c>
      <c r="D24" s="43">
        <v>462705</v>
      </c>
      <c r="E24" s="47">
        <f t="shared" si="0"/>
        <v>172.65111940298507</v>
      </c>
      <c r="F24" s="47">
        <f t="shared" si="1"/>
        <v>307.59029176555049</v>
      </c>
      <c r="G24" s="43">
        <v>150429</v>
      </c>
    </row>
    <row r="25" spans="1:7" s="8" customFormat="1" ht="21" customHeight="1" x14ac:dyDescent="0.3">
      <c r="A25" s="11">
        <v>11</v>
      </c>
      <c r="B25" s="12" t="s">
        <v>21</v>
      </c>
      <c r="C25" s="43">
        <v>410000</v>
      </c>
      <c r="D25" s="43">
        <v>478815</v>
      </c>
      <c r="E25" s="47">
        <f t="shared" si="0"/>
        <v>116.78414634146341</v>
      </c>
      <c r="F25" s="47">
        <f t="shared" si="1"/>
        <v>152.21399574653412</v>
      </c>
      <c r="G25" s="43">
        <v>314567</v>
      </c>
    </row>
    <row r="26" spans="1:7" s="8" customFormat="1" ht="21.6" customHeight="1" x14ac:dyDescent="0.3">
      <c r="A26" s="11">
        <f>A25+1</f>
        <v>12</v>
      </c>
      <c r="B26" s="12" t="s">
        <v>24</v>
      </c>
      <c r="C26" s="43">
        <v>17800</v>
      </c>
      <c r="D26" s="43">
        <v>16387</v>
      </c>
      <c r="E26" s="47">
        <f t="shared" si="0"/>
        <v>92.061797752808999</v>
      </c>
      <c r="F26" s="47">
        <f t="shared" si="1"/>
        <v>101.22305269009821</v>
      </c>
      <c r="G26" s="43">
        <v>16189</v>
      </c>
    </row>
    <row r="27" spans="1:7" s="8" customFormat="1" ht="21.6" customHeight="1" x14ac:dyDescent="0.3">
      <c r="A27" s="11">
        <f>A26+1</f>
        <v>13</v>
      </c>
      <c r="B27" s="12" t="s">
        <v>23</v>
      </c>
      <c r="C27" s="43">
        <v>545000</v>
      </c>
      <c r="D27" s="43">
        <v>1169626</v>
      </c>
      <c r="E27" s="47">
        <f t="shared" si="0"/>
        <v>214.6102752293578</v>
      </c>
      <c r="F27" s="47">
        <f t="shared" si="1"/>
        <v>201.82877376560359</v>
      </c>
      <c r="G27" s="43">
        <v>579514</v>
      </c>
    </row>
    <row r="28" spans="1:7" s="8" customFormat="1" ht="21.6" customHeight="1" x14ac:dyDescent="0.3">
      <c r="A28" s="9" t="s">
        <v>6</v>
      </c>
      <c r="B28" s="10" t="s">
        <v>36</v>
      </c>
      <c r="C28" s="37"/>
      <c r="D28" s="37"/>
      <c r="E28" s="46"/>
      <c r="F28" s="46"/>
      <c r="G28" s="37"/>
    </row>
    <row r="29" spans="1:7" s="8" customFormat="1" ht="21.6" customHeight="1" x14ac:dyDescent="0.3">
      <c r="A29" s="9" t="s">
        <v>7</v>
      </c>
      <c r="B29" s="10" t="s">
        <v>41</v>
      </c>
      <c r="C29" s="44">
        <v>2710000</v>
      </c>
      <c r="D29" s="44">
        <v>1914214</v>
      </c>
      <c r="E29" s="46">
        <f t="shared" si="0"/>
        <v>70.635202952029516</v>
      </c>
      <c r="F29" s="46">
        <f t="shared" si="1"/>
        <v>86.288628889935694</v>
      </c>
      <c r="G29" s="44">
        <v>2218385</v>
      </c>
    </row>
    <row r="30" spans="1:7" s="8" customFormat="1" ht="21.6" hidden="1" customHeight="1" x14ac:dyDescent="0.3">
      <c r="A30" s="11">
        <v>1</v>
      </c>
      <c r="B30" s="12" t="s">
        <v>26</v>
      </c>
      <c r="C30" s="32">
        <v>1724000</v>
      </c>
      <c r="D30" s="32">
        <v>578083</v>
      </c>
      <c r="E30" s="47">
        <f t="shared" si="0"/>
        <v>33.531496519721578</v>
      </c>
      <c r="F30" s="47">
        <f t="shared" si="1"/>
        <v>157.08478371335329</v>
      </c>
      <c r="G30" s="32">
        <v>368007</v>
      </c>
    </row>
    <row r="31" spans="1:7" s="8" customFormat="1" ht="21.6" hidden="1" customHeight="1" x14ac:dyDescent="0.3">
      <c r="A31" s="11">
        <f>A30+1</f>
        <v>2</v>
      </c>
      <c r="B31" s="12" t="s">
        <v>27</v>
      </c>
      <c r="C31" s="32">
        <v>32000</v>
      </c>
      <c r="D31" s="32">
        <v>6665</v>
      </c>
      <c r="E31" s="47">
        <f t="shared" si="0"/>
        <v>20.828125</v>
      </c>
      <c r="F31" s="47">
        <f t="shared" si="1"/>
        <v>44.725540195946849</v>
      </c>
      <c r="G31" s="32">
        <v>14902</v>
      </c>
    </row>
    <row r="32" spans="1:7" s="8" customFormat="1" ht="21.6" hidden="1" customHeight="1" x14ac:dyDescent="0.3">
      <c r="A32" s="11">
        <f>A31+1</f>
        <v>3</v>
      </c>
      <c r="B32" s="12" t="s">
        <v>28</v>
      </c>
      <c r="C32" s="32">
        <v>267000</v>
      </c>
      <c r="D32" s="32">
        <v>13831</v>
      </c>
      <c r="E32" s="47">
        <f t="shared" si="0"/>
        <v>5.1801498127340828</v>
      </c>
      <c r="F32" s="47">
        <f t="shared" si="1"/>
        <v>36.773816170801091</v>
      </c>
      <c r="G32" s="32">
        <v>37611</v>
      </c>
    </row>
    <row r="33" spans="1:7" s="8" customFormat="1" ht="21.6" hidden="1" customHeight="1" x14ac:dyDescent="0.3">
      <c r="A33" s="11">
        <f>A32+1</f>
        <v>4</v>
      </c>
      <c r="B33" s="12" t="s">
        <v>29</v>
      </c>
      <c r="C33" s="32">
        <v>20000</v>
      </c>
      <c r="D33" s="32">
        <v>85891</v>
      </c>
      <c r="E33" s="47">
        <f t="shared" si="0"/>
        <v>429.45499999999998</v>
      </c>
      <c r="F33" s="47">
        <f t="shared" si="1"/>
        <v>553.77820760799489</v>
      </c>
      <c r="G33" s="32">
        <v>15510</v>
      </c>
    </row>
    <row r="34" spans="1:7" s="8" customFormat="1" ht="21.6" hidden="1" customHeight="1" x14ac:dyDescent="0.3">
      <c r="A34" s="11">
        <v>5</v>
      </c>
      <c r="B34" s="12" t="s">
        <v>30</v>
      </c>
      <c r="C34" s="32">
        <v>20000</v>
      </c>
      <c r="D34" s="32">
        <v>6588</v>
      </c>
      <c r="E34" s="47">
        <f t="shared" si="0"/>
        <v>32.940000000000005</v>
      </c>
      <c r="F34" s="47">
        <f t="shared" si="1"/>
        <v>260.29237455551163</v>
      </c>
      <c r="G34" s="32">
        <v>2531</v>
      </c>
    </row>
    <row r="35" spans="1:7" s="8" customFormat="1" ht="21.6" hidden="1" customHeight="1" x14ac:dyDescent="0.3">
      <c r="A35" s="11">
        <v>6</v>
      </c>
      <c r="B35" s="14" t="s">
        <v>31</v>
      </c>
      <c r="C35" s="32">
        <v>24000</v>
      </c>
      <c r="D35" s="32">
        <v>1154</v>
      </c>
      <c r="E35" s="47">
        <f t="shared" si="0"/>
        <v>4.8083333333333336</v>
      </c>
      <c r="F35" s="47">
        <f t="shared" si="1"/>
        <v>17.548661800486617</v>
      </c>
      <c r="G35" s="32">
        <v>6576</v>
      </c>
    </row>
    <row r="36" spans="1:7" s="8" customFormat="1" ht="21.6" customHeight="1" x14ac:dyDescent="0.3">
      <c r="A36" s="9" t="s">
        <v>45</v>
      </c>
      <c r="B36" s="38" t="s">
        <v>32</v>
      </c>
      <c r="C36" s="36"/>
      <c r="D36" s="36"/>
      <c r="E36" s="46"/>
      <c r="F36" s="46"/>
      <c r="G36" s="37"/>
    </row>
    <row r="37" spans="1:7" s="8" customFormat="1" ht="21" customHeight="1" x14ac:dyDescent="0.3">
      <c r="A37" s="24" t="s">
        <v>4</v>
      </c>
      <c r="B37" s="39" t="s">
        <v>42</v>
      </c>
      <c r="C37" s="45">
        <f>C38+C39</f>
        <v>25554910</v>
      </c>
      <c r="D37" s="45">
        <f>D38+D39</f>
        <v>25544910</v>
      </c>
      <c r="E37" s="46">
        <f t="shared" si="0"/>
        <v>99.960868576723612</v>
      </c>
      <c r="F37" s="46">
        <f t="shared" si="1"/>
        <v>157.0826539922748</v>
      </c>
      <c r="G37" s="45">
        <f>G38+G39</f>
        <v>16262082</v>
      </c>
    </row>
    <row r="38" spans="1:7" s="8" customFormat="1" ht="21" customHeight="1" x14ac:dyDescent="0.3">
      <c r="A38" s="13">
        <v>1</v>
      </c>
      <c r="B38" s="40" t="s">
        <v>43</v>
      </c>
      <c r="C38" s="48">
        <v>14681000</v>
      </c>
      <c r="D38" s="48">
        <v>14681000</v>
      </c>
      <c r="E38" s="50">
        <f t="shared" si="0"/>
        <v>100</v>
      </c>
      <c r="F38" s="50">
        <f t="shared" si="1"/>
        <v>142.4639657675034</v>
      </c>
      <c r="G38" s="51">
        <v>10305062</v>
      </c>
    </row>
    <row r="39" spans="1:7" s="8" customFormat="1" ht="21" customHeight="1" x14ac:dyDescent="0.3">
      <c r="A39" s="41">
        <v>2</v>
      </c>
      <c r="B39" s="42" t="s">
        <v>44</v>
      </c>
      <c r="C39" s="49">
        <v>10873910</v>
      </c>
      <c r="D39" s="49">
        <v>10863910</v>
      </c>
      <c r="E39" s="52">
        <f>(D39/C39)*100</f>
        <v>99.908036759546476</v>
      </c>
      <c r="F39" s="52">
        <f>(D39/G39)*100</f>
        <v>182.37155490496926</v>
      </c>
      <c r="G39" s="53">
        <v>5957020</v>
      </c>
    </row>
    <row r="40" spans="1:7" ht="15.95" customHeight="1" x14ac:dyDescent="0.3">
      <c r="A40" s="54"/>
      <c r="B40" s="54"/>
      <c r="C40" s="54"/>
      <c r="D40" s="54"/>
      <c r="E40" s="54"/>
      <c r="F40" s="54"/>
    </row>
    <row r="41" spans="1:7" ht="22.5" customHeight="1" x14ac:dyDescent="0.3">
      <c r="A41" s="8"/>
      <c r="B41" s="21"/>
      <c r="C41" s="8"/>
      <c r="D41" s="8"/>
      <c r="E41" s="8"/>
      <c r="F41" s="8"/>
    </row>
    <row r="42" spans="1:7" ht="18.75" x14ac:dyDescent="0.3">
      <c r="A42" s="8"/>
      <c r="B42" s="21"/>
      <c r="C42" s="8"/>
      <c r="D42" s="8"/>
      <c r="E42" s="8"/>
      <c r="F42" s="8"/>
    </row>
    <row r="43" spans="1:7" ht="18.75" x14ac:dyDescent="0.3">
      <c r="A43" s="1"/>
      <c r="B43" s="21"/>
      <c r="C43" s="8"/>
      <c r="D43" s="8"/>
      <c r="E43" s="8"/>
      <c r="F43" s="8"/>
    </row>
    <row r="44" spans="1:7" ht="18.75" x14ac:dyDescent="0.3">
      <c r="A44" s="1"/>
      <c r="B44" s="21"/>
      <c r="C44" s="8"/>
      <c r="D44" s="8"/>
      <c r="E44" s="8"/>
      <c r="F44" s="8"/>
    </row>
  </sheetData>
  <mergeCells count="9">
    <mergeCell ref="A40:F40"/>
    <mergeCell ref="D1:F1"/>
    <mergeCell ref="A4:F4"/>
    <mergeCell ref="A5:C5"/>
    <mergeCell ref="A6:A7"/>
    <mergeCell ref="B6:B7"/>
    <mergeCell ref="C6:C7"/>
    <mergeCell ref="D6:D7"/>
    <mergeCell ref="E6:F6"/>
  </mergeCells>
  <pageMargins left="0.7" right="0.7" top="0.75" bottom="0.75" header="0.3" footer="0.3"/>
  <pageSetup paperSize="9" scale="6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30A6D7-0488-40F9-B77B-374E39E38BF3}">
  <ds:schemaRefs>
    <ds:schemaRef ds:uri="http://schemas.microsoft.com/office/infopath/2007/PartnerControls"/>
    <ds:schemaRef ds:uri="http://schemas.openxmlformats.org/package/2006/metadata/core-properties"/>
    <ds:schemaRef ds:uri="http://schemas.microsoft.com/office/2006/metadata/properties"/>
    <ds:schemaRef ds:uri="http://purl.org/dc/terms/"/>
    <ds:schemaRef ds:uri="http://schemas.microsoft.com/office/2006/documentManagement/types"/>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67230E28-E86D-41C4-A64B-1F69DF75DE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07D8F4B8-431D-405A-A3DA-9B0A093347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Quy IV.2025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TCLOI</cp:lastModifiedBy>
  <cp:lastPrinted>2025-10-20T10:22:54Z</cp:lastPrinted>
  <dcterms:created xsi:type="dcterms:W3CDTF">2018-08-22T07:49:45Z</dcterms:created>
  <dcterms:modified xsi:type="dcterms:W3CDTF">2026-03-19T09:59:10Z</dcterms:modified>
</cp:coreProperties>
</file>